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obayashiyuki/Documents/1 クライアント/作成資料/所得拡大促進税制/"/>
    </mc:Choice>
  </mc:AlternateContent>
  <xr:revisionPtr revIDLastSave="0" documentId="13_ncr:1_{45FC9E9F-18AE-EE4B-A2C7-E2E97ADE5738}" xr6:coauthVersionLast="43" xr6:coauthVersionMax="43" xr10:uidLastSave="{00000000-0000-0000-0000-000000000000}"/>
  <bookViews>
    <workbookView xWindow="4020" yWindow="680" windowWidth="24760" windowHeight="16160" activeTab="1" xr2:uid="{11D8ED2E-91D1-AC4C-8D50-EE89D6BCDEEF}"/>
  </bookViews>
  <sheets>
    <sheet name="Tax credits (blank)" sheetId="3" r:id="rId1"/>
    <sheet name="Tax credits (sample)" sheetId="1" r:id="rId2"/>
    <sheet name="Remark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6" i="3" l="1"/>
  <c r="C37" i="3" s="1"/>
  <c r="C38" i="3" s="1"/>
  <c r="AH20" i="3"/>
  <c r="AG20" i="3"/>
  <c r="AK20" i="3" s="1"/>
  <c r="AE20" i="3"/>
  <c r="AD20" i="3"/>
  <c r="AH19" i="3"/>
  <c r="AG19" i="3"/>
  <c r="AK19" i="3" s="1"/>
  <c r="AE19" i="3"/>
  <c r="AD19" i="3"/>
  <c r="AH18" i="3"/>
  <c r="AG18" i="3"/>
  <c r="AK18" i="3" s="1"/>
  <c r="AE18" i="3"/>
  <c r="AD18" i="3"/>
  <c r="AH17" i="3"/>
  <c r="AK17" i="3" s="1"/>
  <c r="AG17" i="3"/>
  <c r="AJ17" i="3" s="1"/>
  <c r="AE17" i="3"/>
  <c r="AD17" i="3"/>
  <c r="AH16" i="3"/>
  <c r="AJ16" i="3" s="1"/>
  <c r="AG16" i="3"/>
  <c r="AE16" i="3"/>
  <c r="AD16" i="3"/>
  <c r="AH15" i="3"/>
  <c r="AG15" i="3"/>
  <c r="AK15" i="3" s="1"/>
  <c r="AE15" i="3"/>
  <c r="AD15" i="3"/>
  <c r="AH14" i="3"/>
  <c r="AK14" i="3" s="1"/>
  <c r="AG14" i="3"/>
  <c r="AJ14" i="3" s="1"/>
  <c r="AE14" i="3"/>
  <c r="AD14" i="3"/>
  <c r="AK13" i="3"/>
  <c r="AH13" i="3"/>
  <c r="AG13" i="3"/>
  <c r="AJ13" i="3" s="1"/>
  <c r="AE13" i="3"/>
  <c r="AD13" i="3"/>
  <c r="AH12" i="3"/>
  <c r="AJ12" i="3" s="1"/>
  <c r="AG12" i="3"/>
  <c r="AE12" i="3"/>
  <c r="AD12" i="3"/>
  <c r="AH11" i="3"/>
  <c r="AG11" i="3"/>
  <c r="AE11" i="3"/>
  <c r="AD11" i="3"/>
  <c r="AH10" i="3"/>
  <c r="AG10" i="3"/>
  <c r="AJ10" i="3" s="1"/>
  <c r="AE10" i="3"/>
  <c r="AD10" i="3"/>
  <c r="AH9" i="3"/>
  <c r="AJ9" i="3" s="1"/>
  <c r="AG9" i="3"/>
  <c r="AE9" i="3"/>
  <c r="AD9" i="3"/>
  <c r="AH8" i="3"/>
  <c r="AJ8" i="3" s="1"/>
  <c r="AG8" i="3"/>
  <c r="AE8" i="3"/>
  <c r="AD8" i="3"/>
  <c r="AH7" i="3"/>
  <c r="AG7" i="3"/>
  <c r="AE7" i="3"/>
  <c r="AD7" i="3"/>
  <c r="AH6" i="3"/>
  <c r="AK6" i="3" s="1"/>
  <c r="AG6" i="3"/>
  <c r="AE6" i="3"/>
  <c r="AE21" i="3" s="1"/>
  <c r="C22" i="3" s="1"/>
  <c r="AD6" i="3"/>
  <c r="AD21" i="3" s="1"/>
  <c r="C23" i="3" s="1"/>
  <c r="AK11" i="3" l="1"/>
  <c r="AK9" i="3"/>
  <c r="AJ6" i="3"/>
  <c r="AK10" i="3"/>
  <c r="AK7" i="3"/>
  <c r="C24" i="3"/>
  <c r="AJ20" i="3"/>
  <c r="AK8" i="3"/>
  <c r="AK21" i="3" s="1"/>
  <c r="C27" i="3" s="1"/>
  <c r="AK12" i="3"/>
  <c r="AK16" i="3"/>
  <c r="AJ7" i="3"/>
  <c r="AJ11" i="3"/>
  <c r="AJ15" i="3"/>
  <c r="AJ19" i="3"/>
  <c r="AJ18" i="3"/>
  <c r="AJ21" i="3" l="1"/>
  <c r="C28" i="3" s="1"/>
  <c r="C29" i="3" s="1"/>
  <c r="C30" i="3" s="1"/>
  <c r="C25" i="3"/>
  <c r="C43" i="3" l="1"/>
  <c r="C31" i="3"/>
  <c r="C32" i="3"/>
  <c r="C44" i="3" s="1"/>
  <c r="AK20" i="1"/>
  <c r="AK19" i="1"/>
  <c r="AK18" i="1"/>
  <c r="AK17" i="1"/>
  <c r="AK16" i="1"/>
  <c r="AK15" i="1"/>
  <c r="AK14" i="1"/>
  <c r="AK13" i="1"/>
  <c r="AK12" i="1"/>
  <c r="AK9" i="1"/>
  <c r="AK8" i="1"/>
  <c r="AK7" i="1"/>
  <c r="AK6" i="1"/>
  <c r="AJ20" i="1"/>
  <c r="AJ19" i="1"/>
  <c r="AJ18" i="1"/>
  <c r="AJ17" i="1"/>
  <c r="AJ16" i="1"/>
  <c r="AJ15" i="1"/>
  <c r="AJ14" i="1"/>
  <c r="AJ13" i="1"/>
  <c r="AJ12" i="1"/>
  <c r="AJ9" i="1"/>
  <c r="AJ8" i="1"/>
  <c r="AJ7" i="1"/>
  <c r="AJ6" i="1"/>
  <c r="AH20" i="1"/>
  <c r="AH19" i="1"/>
  <c r="AH18" i="1"/>
  <c r="AH17" i="1"/>
  <c r="AH16" i="1"/>
  <c r="AH15" i="1"/>
  <c r="AH14" i="1"/>
  <c r="AH13" i="1"/>
  <c r="AH12" i="1"/>
  <c r="AH11" i="1"/>
  <c r="AH10" i="1"/>
  <c r="AJ10" i="1" s="1"/>
  <c r="AH9" i="1"/>
  <c r="AH8" i="1"/>
  <c r="AH7" i="1"/>
  <c r="AH6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D20" i="1"/>
  <c r="AD19" i="1"/>
  <c r="AD18" i="1"/>
  <c r="AD17" i="1"/>
  <c r="AD16" i="1"/>
  <c r="AD15" i="1"/>
  <c r="AD14" i="1"/>
  <c r="AD13" i="1"/>
  <c r="AD12" i="1"/>
  <c r="AD11" i="1"/>
  <c r="AD10" i="1"/>
  <c r="AE20" i="1"/>
  <c r="AE19" i="1"/>
  <c r="AE18" i="1"/>
  <c r="AE17" i="1"/>
  <c r="AE16" i="1"/>
  <c r="AE15" i="1"/>
  <c r="AE14" i="1"/>
  <c r="AE13" i="1"/>
  <c r="AE12" i="1"/>
  <c r="AE11" i="1"/>
  <c r="AE10" i="1"/>
  <c r="AE7" i="1"/>
  <c r="AE9" i="1"/>
  <c r="AE8" i="1"/>
  <c r="AE6" i="1"/>
  <c r="AD9" i="1"/>
  <c r="AD8" i="1"/>
  <c r="AD6" i="1"/>
  <c r="AD7" i="1"/>
  <c r="C45" i="3" l="1"/>
  <c r="C46" i="3" s="1"/>
  <c r="C1" i="3" s="1"/>
  <c r="AK11" i="1"/>
  <c r="AJ11" i="1"/>
  <c r="AJ21" i="1" s="1"/>
  <c r="C28" i="1" s="1"/>
  <c r="AD21" i="1"/>
  <c r="C23" i="1" s="1"/>
  <c r="AE21" i="1"/>
  <c r="C22" i="1" s="1"/>
  <c r="AK10" i="1"/>
  <c r="AK21" i="1" l="1"/>
  <c r="C27" i="1" s="1"/>
  <c r="C36" i="1" l="1"/>
  <c r="C37" i="1" s="1"/>
  <c r="C38" i="1" s="1"/>
  <c r="C24" i="1"/>
  <c r="C29" i="1"/>
  <c r="C30" i="1" s="1"/>
  <c r="C25" i="1" l="1"/>
  <c r="C31" i="1"/>
  <c r="C32" i="1"/>
  <c r="C44" i="1" s="1"/>
  <c r="C43" i="1" l="1"/>
  <c r="C45" i="1" s="1"/>
  <c r="C46" i="1" s="1"/>
  <c r="C1" i="1" s="1"/>
</calcChain>
</file>

<file path=xl/sharedStrings.xml><?xml version="1.0" encoding="utf-8"?>
<sst xmlns="http://schemas.openxmlformats.org/spreadsheetml/2006/main" count="158" uniqueCount="69">
  <si>
    <t>Salary in the previous fiscal year</t>
    <phoneticPr fontId="1"/>
  </si>
  <si>
    <t>A</t>
    <phoneticPr fontId="1"/>
  </si>
  <si>
    <t>B</t>
    <phoneticPr fontId="1"/>
  </si>
  <si>
    <t>A-B</t>
    <phoneticPr fontId="1"/>
  </si>
  <si>
    <t>C</t>
    <phoneticPr fontId="1"/>
  </si>
  <si>
    <t>D</t>
    <phoneticPr fontId="1"/>
  </si>
  <si>
    <t>Salary for continuously employed persons in the current fiscal year</t>
    <phoneticPr fontId="1"/>
  </si>
  <si>
    <t>Salary for continuously employed persons in the previous fiscal year</t>
    <phoneticPr fontId="1"/>
  </si>
  <si>
    <t>C-D</t>
    <phoneticPr fontId="1"/>
  </si>
  <si>
    <t>E</t>
    <phoneticPr fontId="1"/>
  </si>
  <si>
    <t>1.5% or more?</t>
    <phoneticPr fontId="1"/>
  </si>
  <si>
    <t>More than 0?</t>
    <phoneticPr fontId="1"/>
  </si>
  <si>
    <t>2.5% or more?</t>
    <phoneticPr fontId="1"/>
  </si>
  <si>
    <t>Education and training costs in the current fiscal year</t>
    <phoneticPr fontId="1"/>
  </si>
  <si>
    <t>Salary in the current fiscal year</t>
    <phoneticPr fontId="1"/>
  </si>
  <si>
    <t>Education and training costs in the previous fiscal year</t>
    <phoneticPr fontId="1"/>
  </si>
  <si>
    <t>F</t>
    <phoneticPr fontId="1"/>
  </si>
  <si>
    <t>E-F</t>
    <phoneticPr fontId="1"/>
  </si>
  <si>
    <t>Ratio of increase</t>
    <phoneticPr fontId="1"/>
  </si>
  <si>
    <t>10% or more?</t>
    <phoneticPr fontId="1"/>
  </si>
  <si>
    <t>Do you have a certification of a management capability enhancement plan?</t>
    <phoneticPr fontId="1"/>
  </si>
  <si>
    <t>Yes</t>
  </si>
  <si>
    <t>No</t>
  </si>
  <si>
    <t>https://www.chusho.meti.go.jp/keiei/kyoka/</t>
    <phoneticPr fontId="1"/>
  </si>
  <si>
    <t>Tax credits</t>
    <phoneticPr fontId="1"/>
  </si>
  <si>
    <t>Ratio of tax credits</t>
    <phoneticPr fontId="1"/>
  </si>
  <si>
    <t>Additional tax credits</t>
    <phoneticPr fontId="1"/>
  </si>
  <si>
    <t>Total ratio</t>
    <phoneticPr fontId="1"/>
  </si>
  <si>
    <t>(Tax credits cannot exceed 20% of corporation income tax)</t>
    <phoneticPr fontId="1"/>
  </si>
  <si>
    <t>Name</t>
    <phoneticPr fontId="1"/>
  </si>
  <si>
    <t>John</t>
    <phoneticPr fontId="1"/>
  </si>
  <si>
    <t>Emma</t>
    <phoneticPr fontId="1"/>
  </si>
  <si>
    <t>James</t>
    <phoneticPr fontId="1"/>
  </si>
  <si>
    <t>Lily</t>
    <phoneticPr fontId="1"/>
  </si>
  <si>
    <t>Executives?</t>
    <phoneticPr fontId="1"/>
  </si>
  <si>
    <t>Employment insurance?</t>
    <phoneticPr fontId="1"/>
  </si>
  <si>
    <t>Enrolled</t>
  </si>
  <si>
    <t>Not enrolled</t>
  </si>
  <si>
    <t>Jan</t>
    <phoneticPr fontId="1"/>
  </si>
  <si>
    <t>Feb</t>
    <phoneticPr fontId="1"/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</si>
  <si>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</si>
  <si>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</si>
  <si>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</si>
  <si>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</si>
  <si>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</si>
  <si>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</si>
  <si>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</si>
  <si>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</si>
  <si>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</si>
  <si>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</si>
  <si>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Previous year</t>
    <phoneticPr fontId="1"/>
  </si>
  <si>
    <t>Current year</t>
    <phoneticPr fontId="1"/>
  </si>
  <si>
    <t>Previous year total
(non executives)</t>
    <phoneticPr fontId="1"/>
  </si>
  <si>
    <t>Current year total
(non executives)</t>
    <phoneticPr fontId="1"/>
  </si>
  <si>
    <t>No. of months paid
(previous year)</t>
    <phoneticPr fontId="1"/>
  </si>
  <si>
    <t>No. of months paid
(current year)</t>
    <phoneticPr fontId="1"/>
  </si>
  <si>
    <t>Mary</t>
    <phoneticPr fontId="1"/>
  </si>
  <si>
    <t>George</t>
    <phoneticPr fontId="1"/>
  </si>
  <si>
    <t>Tax credits for salary growth</t>
    <phoneticPr fontId="1"/>
  </si>
  <si>
    <t>Fill in cells in this colour</t>
    <phoneticPr fontId="1"/>
  </si>
  <si>
    <t>This spreadsheet is intended for small and medium-sized companies (companies whose capital share is JPY 100 million or less, etc)</t>
    <phoneticPr fontId="1"/>
  </si>
  <si>
    <t>This tax credit rule is applied when a fiscal year begins within the period from 1 April 2018 to 31 March 2021.</t>
    <phoneticPr fontId="1"/>
  </si>
  <si>
    <t>The companies need to file blue tax returns (not white tax returns).</t>
    <phoneticPr fontId="1"/>
  </si>
  <si>
    <t>"Training and education" refers to the costs such as fees for a third party that provides traning or education, and fees for facilities for training or education.</t>
    <phoneticPr fontId="1"/>
  </si>
  <si>
    <t>This spreadsheet is made on the assumption that a fiscal year begins from January. Therefore, it needs to be amended if necessary.</t>
    <phoneticPr fontId="1"/>
  </si>
  <si>
    <t>This spreadsheet is made on the assumption that both the current fiscal year and previous fiscal year have 12 months.</t>
    <phoneticPr fontId="1"/>
  </si>
  <si>
    <t>This tax rule is not applied if the current fiscal year is the first fiscal year.</t>
    <phoneticPr fontId="1"/>
  </si>
  <si>
    <t>This tax rule is not applied if "salary for continuously employed persons in the previous fiscal year" is zero.</t>
    <phoneticPr fontId="1"/>
  </si>
  <si>
    <t>This spreadsheet is not intended for preparing actual tax returns. Rather, this can be used for tax planning.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</si>
</sst>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38" fontId="0" fillId="2" borderId="0" xfId="1" applyFont="1" applyFill="1">
      <alignment vertical="center"/>
    </xf>
    <xf numFmtId="0" fontId="0" fillId="2" borderId="0" xfId="0" applyFill="1" applyAlignment="1">
      <alignment horizontal="right" vertical="center"/>
    </xf>
    <xf numFmtId="0" fontId="0" fillId="3" borderId="0" xfId="0" applyFill="1" applyAlignment="1">
      <alignment vertical="center" wrapText="1"/>
    </xf>
    <xf numFmtId="38" fontId="0" fillId="3" borderId="0" xfId="1" applyFont="1" applyFill="1">
      <alignment vertical="center"/>
    </xf>
    <xf numFmtId="0" fontId="0" fillId="3" borderId="0" xfId="0" applyFill="1">
      <alignment vertical="center"/>
    </xf>
    <xf numFmtId="10" fontId="0" fillId="3" borderId="0" xfId="2" applyNumberFormat="1" applyFont="1" applyFill="1">
      <alignment vertical="center"/>
    </xf>
    <xf numFmtId="0" fontId="0" fillId="3" borderId="0" xfId="0" applyFill="1" applyAlignment="1">
      <alignment horizontal="right" vertical="center"/>
    </xf>
    <xf numFmtId="0" fontId="0" fillId="4" borderId="0" xfId="0" applyFill="1" applyAlignment="1">
      <alignment vertical="center" wrapText="1"/>
    </xf>
    <xf numFmtId="38" fontId="0" fillId="4" borderId="0" xfId="1" applyFont="1" applyFill="1">
      <alignment vertical="center"/>
    </xf>
    <xf numFmtId="0" fontId="0" fillId="4" borderId="0" xfId="0" applyFill="1">
      <alignment vertical="center"/>
    </xf>
    <xf numFmtId="10" fontId="0" fillId="4" borderId="0" xfId="2" applyNumberFormat="1" applyFont="1" applyFill="1">
      <alignment vertical="center"/>
    </xf>
    <xf numFmtId="0" fontId="0" fillId="4" borderId="0" xfId="0" applyFill="1" applyAlignment="1">
      <alignment horizontal="right" vertical="center"/>
    </xf>
    <xf numFmtId="0" fontId="0" fillId="5" borderId="0" xfId="0" applyFill="1" applyAlignment="1">
      <alignment vertical="center" wrapText="1"/>
    </xf>
    <xf numFmtId="0" fontId="3" fillId="0" borderId="0" xfId="3">
      <alignment vertical="center"/>
    </xf>
    <xf numFmtId="0" fontId="0" fillId="6" borderId="0" xfId="0" applyFill="1">
      <alignment vertical="center"/>
    </xf>
    <xf numFmtId="9" fontId="0" fillId="6" borderId="0" xfId="2" applyFont="1" applyFill="1">
      <alignment vertical="center"/>
    </xf>
    <xf numFmtId="9" fontId="0" fillId="6" borderId="0" xfId="0" applyNumberFormat="1" applyFill="1">
      <alignment vertical="center"/>
    </xf>
    <xf numFmtId="0" fontId="4" fillId="6" borderId="0" xfId="0" applyFont="1" applyFill="1">
      <alignment vertical="center"/>
    </xf>
    <xf numFmtId="38" fontId="4" fillId="6" borderId="0" xfId="1" applyFont="1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Border="1">
      <alignment vertical="center"/>
    </xf>
    <xf numFmtId="38" fontId="0" fillId="0" borderId="0" xfId="1" applyFont="1" applyBorder="1">
      <alignment vertical="center"/>
    </xf>
    <xf numFmtId="38" fontId="0" fillId="0" borderId="0" xfId="0" applyNumberFormat="1">
      <alignment vertical="center"/>
    </xf>
    <xf numFmtId="0" fontId="0" fillId="2" borderId="0" xfId="0" applyFill="1" applyAlignment="1">
      <alignment vertical="center" wrapText="1"/>
    </xf>
    <xf numFmtId="38" fontId="0" fillId="2" borderId="0" xfId="0" applyNumberFormat="1" applyFill="1">
      <alignment vertical="center"/>
    </xf>
    <xf numFmtId="38" fontId="0" fillId="3" borderId="0" xfId="0" applyNumberFormat="1" applyFill="1">
      <alignment vertical="center"/>
    </xf>
    <xf numFmtId="38" fontId="4" fillId="6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38" fontId="4" fillId="0" borderId="0" xfId="0" applyNumberFormat="1" applyFont="1" applyFill="1">
      <alignment vertical="center"/>
    </xf>
    <xf numFmtId="0" fontId="0" fillId="7" borderId="0" xfId="0" applyFill="1">
      <alignment vertical="center"/>
    </xf>
    <xf numFmtId="0" fontId="0" fillId="7" borderId="1" xfId="0" applyFill="1" applyBorder="1">
      <alignment vertical="center"/>
    </xf>
    <xf numFmtId="38" fontId="0" fillId="7" borderId="1" xfId="1" applyFont="1" applyFill="1" applyBorder="1">
      <alignment vertical="center"/>
    </xf>
    <xf numFmtId="0" fontId="0" fillId="7" borderId="0" xfId="0" applyFill="1" applyAlignment="1">
      <alignment horizontal="right" vertical="center"/>
    </xf>
    <xf numFmtId="38" fontId="0" fillId="7" borderId="0" xfId="1" applyFont="1" applyFill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husho.meti.go.jp/keiei/kyok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husho.meti.go.jp/keiei/kyok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DF4C2-AC5F-7A43-945E-AF5BD793EC52}">
  <dimension ref="A1:AK47"/>
  <sheetViews>
    <sheetView zoomScale="80" zoomScaleNormal="80" workbookViewId="0">
      <pane xSplit="3" ySplit="5" topLeftCell="D21" activePane="bottomRight" state="frozen"/>
      <selection pane="topRight" activeCell="D1" sqref="D1"/>
      <selection pane="bottomLeft" activeCell="A3" sqref="A3"/>
      <selection pane="bottomRight" activeCell="B29" sqref="B29"/>
    </sheetView>
  </sheetViews>
  <sheetFormatPr baseColWidth="10" defaultRowHeight="20"/>
  <cols>
    <col min="1" max="1" width="4.5703125" customWidth="1"/>
    <col min="2" max="2" width="34.85546875" customWidth="1"/>
    <col min="3" max="3" width="16.5703125" customWidth="1"/>
    <col min="4" max="4" width="16.140625" customWidth="1"/>
    <col min="5" max="28" width="13.28515625" customWidth="1"/>
    <col min="30" max="31" width="21.85546875" customWidth="1"/>
    <col min="33" max="34" width="17.85546875" customWidth="1"/>
    <col min="35" max="35" width="6.5703125" customWidth="1"/>
    <col min="36" max="37" width="33.5703125" customWidth="1"/>
  </cols>
  <sheetData>
    <row r="1" spans="2:37">
      <c r="B1" s="21" t="s">
        <v>58</v>
      </c>
      <c r="C1" s="31" t="e">
        <f>C46</f>
        <v>#DIV/0!</v>
      </c>
    </row>
    <row r="2" spans="2:37">
      <c r="B2" s="32"/>
      <c r="C2" s="33"/>
    </row>
    <row r="3" spans="2:37">
      <c r="B3" s="34" t="s">
        <v>59</v>
      </c>
    </row>
    <row r="4" spans="2:37">
      <c r="B4" s="23"/>
      <c r="C4" s="23"/>
      <c r="D4" s="24"/>
      <c r="E4" s="39" t="s">
        <v>50</v>
      </c>
      <c r="F4" s="40"/>
      <c r="G4" s="40"/>
      <c r="H4" s="40"/>
      <c r="I4" s="40"/>
      <c r="J4" s="40"/>
      <c r="K4" s="40"/>
      <c r="L4" s="40"/>
      <c r="M4" s="40"/>
      <c r="N4" s="40"/>
      <c r="O4" s="40"/>
      <c r="P4" s="41"/>
      <c r="Q4" s="39" t="s">
        <v>51</v>
      </c>
      <c r="R4" s="40"/>
      <c r="S4" s="40"/>
      <c r="T4" s="40"/>
      <c r="U4" s="40"/>
      <c r="V4" s="40"/>
      <c r="W4" s="40"/>
      <c r="X4" s="40"/>
      <c r="Y4" s="40"/>
      <c r="Z4" s="40"/>
      <c r="AA4" s="40"/>
      <c r="AB4" s="41"/>
    </row>
    <row r="5" spans="2:37" ht="39" customHeight="1">
      <c r="B5" s="23" t="s">
        <v>29</v>
      </c>
      <c r="C5" s="23" t="s">
        <v>34</v>
      </c>
      <c r="D5" s="24" t="s">
        <v>35</v>
      </c>
      <c r="E5" s="23" t="s">
        <v>38</v>
      </c>
      <c r="F5" s="23" t="s">
        <v>39</v>
      </c>
      <c r="G5" s="23" t="s">
        <v>40</v>
      </c>
      <c r="H5" s="23" t="s">
        <v>41</v>
      </c>
      <c r="I5" s="23" t="s">
        <v>42</v>
      </c>
      <c r="J5" s="23" t="s">
        <v>43</v>
      </c>
      <c r="K5" s="23" t="s">
        <v>44</v>
      </c>
      <c r="L5" s="23" t="s">
        <v>45</v>
      </c>
      <c r="M5" s="23" t="s">
        <v>46</v>
      </c>
      <c r="N5" s="23" t="s">
        <v>47</v>
      </c>
      <c r="O5" s="23" t="s">
        <v>48</v>
      </c>
      <c r="P5" s="23" t="s">
        <v>49</v>
      </c>
      <c r="Q5" s="23" t="s">
        <v>38</v>
      </c>
      <c r="R5" s="23" t="s">
        <v>39</v>
      </c>
      <c r="S5" s="23" t="s">
        <v>40</v>
      </c>
      <c r="T5" s="23" t="s">
        <v>41</v>
      </c>
      <c r="U5" s="23" t="s">
        <v>42</v>
      </c>
      <c r="V5" s="23" t="s">
        <v>43</v>
      </c>
      <c r="W5" s="23" t="s">
        <v>44</v>
      </c>
      <c r="X5" s="23" t="s">
        <v>45</v>
      </c>
      <c r="Y5" s="23" t="s">
        <v>46</v>
      </c>
      <c r="Z5" s="23" t="s">
        <v>47</v>
      </c>
      <c r="AA5" s="23" t="s">
        <v>48</v>
      </c>
      <c r="AB5" s="23" t="s">
        <v>49</v>
      </c>
      <c r="AD5" s="28" t="s">
        <v>52</v>
      </c>
      <c r="AE5" s="28" t="s">
        <v>53</v>
      </c>
      <c r="AG5" s="2" t="s">
        <v>54</v>
      </c>
      <c r="AH5" s="2" t="s">
        <v>55</v>
      </c>
      <c r="AJ5" s="6" t="s">
        <v>7</v>
      </c>
      <c r="AK5" s="6" t="s">
        <v>6</v>
      </c>
    </row>
    <row r="6" spans="2:37">
      <c r="B6" s="35"/>
      <c r="C6" s="35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D6" s="27">
        <f>IF(C6="No",SUM(E6:P6),0)</f>
        <v>0</v>
      </c>
      <c r="AE6" s="27">
        <f>IF(C6="No",SUM(Q6:AB6),0)</f>
        <v>0</v>
      </c>
      <c r="AG6">
        <f>COUNTIF(E6:P6,"&gt;0")</f>
        <v>0</v>
      </c>
      <c r="AH6">
        <f>COUNTIF(Q6:AB6,"&gt;0")</f>
        <v>0</v>
      </c>
      <c r="AJ6" s="1">
        <f>IF(AND(AG6=12,AH6=12,D6="Enrolled"),AD6,0)</f>
        <v>0</v>
      </c>
      <c r="AK6" s="1">
        <f>IF(AND(AG6=12,AH6=12,D6="Enrolled"),AE6,0)</f>
        <v>0</v>
      </c>
    </row>
    <row r="7" spans="2:37">
      <c r="B7" s="35"/>
      <c r="C7" s="35"/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D7" s="27">
        <f>IF(C7="No",SUM(E7:P7),0)</f>
        <v>0</v>
      </c>
      <c r="AE7" s="27">
        <f>IF(C7="No",SUM(Q7:AB7),0)</f>
        <v>0</v>
      </c>
      <c r="AG7">
        <f t="shared" ref="AG7:AG20" si="0">COUNTIF(E7:P7,"&gt;0")</f>
        <v>0</v>
      </c>
      <c r="AH7">
        <f t="shared" ref="AH7:AH20" si="1">COUNTIF(Q7:AB7,"&gt;0")</f>
        <v>0</v>
      </c>
      <c r="AJ7" s="1">
        <f t="shared" ref="AJ7:AJ20" si="2">IF(AND(AG7=12,AH7=12,D7="Enrolled"),AD7,0)</f>
        <v>0</v>
      </c>
      <c r="AK7" s="1">
        <f t="shared" ref="AK7:AK20" si="3">IF(AND(AG7=12,AH7=12,D7="Enrolled"),AE7,0)</f>
        <v>0</v>
      </c>
    </row>
    <row r="8" spans="2:37">
      <c r="B8" s="35"/>
      <c r="C8" s="35"/>
      <c r="D8" s="35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D8" s="27">
        <f>IF(C8="No",SUM(E8:P8),0)</f>
        <v>0</v>
      </c>
      <c r="AE8" s="27">
        <f>IF(C8="No",SUM(Q8:AB8),0)</f>
        <v>0</v>
      </c>
      <c r="AG8">
        <f t="shared" si="0"/>
        <v>0</v>
      </c>
      <c r="AH8">
        <f t="shared" si="1"/>
        <v>0</v>
      </c>
      <c r="AJ8" s="1">
        <f t="shared" si="2"/>
        <v>0</v>
      </c>
      <c r="AK8" s="1">
        <f t="shared" si="3"/>
        <v>0</v>
      </c>
    </row>
    <row r="9" spans="2:37">
      <c r="B9" s="35"/>
      <c r="C9" s="35"/>
      <c r="D9" s="35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D9" s="27">
        <f>IF(C9="No",SUM(E9:P9),0)</f>
        <v>0</v>
      </c>
      <c r="AE9" s="27">
        <f>IF(C9="No",SUM(Q9:AB9),0)</f>
        <v>0</v>
      </c>
      <c r="AG9">
        <f t="shared" si="0"/>
        <v>0</v>
      </c>
      <c r="AH9">
        <f t="shared" si="1"/>
        <v>0</v>
      </c>
      <c r="AJ9" s="1">
        <f t="shared" si="2"/>
        <v>0</v>
      </c>
      <c r="AK9" s="1">
        <f t="shared" si="3"/>
        <v>0</v>
      </c>
    </row>
    <row r="10" spans="2:37">
      <c r="B10" s="35"/>
      <c r="C10" s="35"/>
      <c r="D10" s="35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D10" s="27">
        <f t="shared" ref="AD10:AD20" si="4">IF(C10="No",SUM(E10:P10),0)</f>
        <v>0</v>
      </c>
      <c r="AE10" s="27">
        <f t="shared" ref="AE10:AE20" si="5">IF(C10="No",SUM(Q10:AB10),0)</f>
        <v>0</v>
      </c>
      <c r="AG10">
        <f t="shared" si="0"/>
        <v>0</v>
      </c>
      <c r="AH10">
        <f t="shared" si="1"/>
        <v>0</v>
      </c>
      <c r="AJ10" s="1">
        <f t="shared" si="2"/>
        <v>0</v>
      </c>
      <c r="AK10" s="1">
        <f t="shared" si="3"/>
        <v>0</v>
      </c>
    </row>
    <row r="11" spans="2:37">
      <c r="B11" s="35"/>
      <c r="C11" s="35"/>
      <c r="D11" s="35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D11" s="27">
        <f t="shared" si="4"/>
        <v>0</v>
      </c>
      <c r="AE11" s="27">
        <f t="shared" si="5"/>
        <v>0</v>
      </c>
      <c r="AG11">
        <f t="shared" si="0"/>
        <v>0</v>
      </c>
      <c r="AH11">
        <f t="shared" si="1"/>
        <v>0</v>
      </c>
      <c r="AJ11" s="1">
        <f t="shared" si="2"/>
        <v>0</v>
      </c>
      <c r="AK11" s="1">
        <f t="shared" si="3"/>
        <v>0</v>
      </c>
    </row>
    <row r="12" spans="2:37">
      <c r="B12" s="35"/>
      <c r="C12" s="35"/>
      <c r="D12" s="35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D12" s="27">
        <f t="shared" si="4"/>
        <v>0</v>
      </c>
      <c r="AE12" s="27">
        <f t="shared" si="5"/>
        <v>0</v>
      </c>
      <c r="AG12">
        <f t="shared" si="0"/>
        <v>0</v>
      </c>
      <c r="AH12">
        <f t="shared" si="1"/>
        <v>0</v>
      </c>
      <c r="AJ12" s="1">
        <f t="shared" si="2"/>
        <v>0</v>
      </c>
      <c r="AK12" s="1">
        <f t="shared" si="3"/>
        <v>0</v>
      </c>
    </row>
    <row r="13" spans="2:37">
      <c r="B13" s="35"/>
      <c r="C13" s="35"/>
      <c r="D13" s="35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D13" s="27">
        <f t="shared" si="4"/>
        <v>0</v>
      </c>
      <c r="AE13" s="27">
        <f t="shared" si="5"/>
        <v>0</v>
      </c>
      <c r="AG13">
        <f t="shared" si="0"/>
        <v>0</v>
      </c>
      <c r="AH13">
        <f t="shared" si="1"/>
        <v>0</v>
      </c>
      <c r="AJ13" s="1">
        <f t="shared" si="2"/>
        <v>0</v>
      </c>
      <c r="AK13" s="1">
        <f t="shared" si="3"/>
        <v>0</v>
      </c>
    </row>
    <row r="14" spans="2:37">
      <c r="B14" s="35"/>
      <c r="C14" s="35"/>
      <c r="D14" s="35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D14" s="27">
        <f t="shared" si="4"/>
        <v>0</v>
      </c>
      <c r="AE14" s="27">
        <f t="shared" si="5"/>
        <v>0</v>
      </c>
      <c r="AG14">
        <f t="shared" si="0"/>
        <v>0</v>
      </c>
      <c r="AH14">
        <f t="shared" si="1"/>
        <v>0</v>
      </c>
      <c r="AJ14" s="1">
        <f t="shared" si="2"/>
        <v>0</v>
      </c>
      <c r="AK14" s="1">
        <f t="shared" si="3"/>
        <v>0</v>
      </c>
    </row>
    <row r="15" spans="2:37">
      <c r="B15" s="35"/>
      <c r="C15" s="35"/>
      <c r="D15" s="35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D15" s="27">
        <f t="shared" si="4"/>
        <v>0</v>
      </c>
      <c r="AE15" s="27">
        <f t="shared" si="5"/>
        <v>0</v>
      </c>
      <c r="AG15">
        <f t="shared" si="0"/>
        <v>0</v>
      </c>
      <c r="AH15">
        <f t="shared" si="1"/>
        <v>0</v>
      </c>
      <c r="AJ15" s="1">
        <f t="shared" si="2"/>
        <v>0</v>
      </c>
      <c r="AK15" s="1">
        <f t="shared" si="3"/>
        <v>0</v>
      </c>
    </row>
    <row r="16" spans="2:37">
      <c r="B16" s="35"/>
      <c r="C16" s="35"/>
      <c r="D16" s="35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D16" s="27">
        <f t="shared" si="4"/>
        <v>0</v>
      </c>
      <c r="AE16" s="27">
        <f t="shared" si="5"/>
        <v>0</v>
      </c>
      <c r="AG16">
        <f t="shared" si="0"/>
        <v>0</v>
      </c>
      <c r="AH16">
        <f t="shared" si="1"/>
        <v>0</v>
      </c>
      <c r="AJ16" s="1">
        <f t="shared" si="2"/>
        <v>0</v>
      </c>
      <c r="AK16" s="1">
        <f t="shared" si="3"/>
        <v>0</v>
      </c>
    </row>
    <row r="17" spans="1:37">
      <c r="B17" s="35"/>
      <c r="C17" s="35"/>
      <c r="D17" s="35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D17" s="27">
        <f t="shared" si="4"/>
        <v>0</v>
      </c>
      <c r="AE17" s="27">
        <f t="shared" si="5"/>
        <v>0</v>
      </c>
      <c r="AG17">
        <f t="shared" si="0"/>
        <v>0</v>
      </c>
      <c r="AH17">
        <f t="shared" si="1"/>
        <v>0</v>
      </c>
      <c r="AJ17" s="1">
        <f t="shared" si="2"/>
        <v>0</v>
      </c>
      <c r="AK17" s="1">
        <f t="shared" si="3"/>
        <v>0</v>
      </c>
    </row>
    <row r="18" spans="1:37">
      <c r="B18" s="35"/>
      <c r="C18" s="35"/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D18" s="27">
        <f t="shared" si="4"/>
        <v>0</v>
      </c>
      <c r="AE18" s="27">
        <f t="shared" si="5"/>
        <v>0</v>
      </c>
      <c r="AG18">
        <f t="shared" si="0"/>
        <v>0</v>
      </c>
      <c r="AH18">
        <f t="shared" si="1"/>
        <v>0</v>
      </c>
      <c r="AJ18" s="1">
        <f t="shared" si="2"/>
        <v>0</v>
      </c>
      <c r="AK18" s="1">
        <f t="shared" si="3"/>
        <v>0</v>
      </c>
    </row>
    <row r="19" spans="1:37">
      <c r="B19" s="35"/>
      <c r="C19" s="35"/>
      <c r="D19" s="35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D19" s="27">
        <f t="shared" si="4"/>
        <v>0</v>
      </c>
      <c r="AE19" s="27">
        <f t="shared" si="5"/>
        <v>0</v>
      </c>
      <c r="AG19">
        <f t="shared" si="0"/>
        <v>0</v>
      </c>
      <c r="AH19">
        <f t="shared" si="1"/>
        <v>0</v>
      </c>
      <c r="AJ19" s="1">
        <f t="shared" si="2"/>
        <v>0</v>
      </c>
      <c r="AK19" s="1">
        <f t="shared" si="3"/>
        <v>0</v>
      </c>
    </row>
    <row r="20" spans="1:37">
      <c r="B20" s="35"/>
      <c r="C20" s="35"/>
      <c r="D20" s="35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D20" s="27">
        <f t="shared" si="4"/>
        <v>0</v>
      </c>
      <c r="AE20" s="27">
        <f t="shared" si="5"/>
        <v>0</v>
      </c>
      <c r="AG20">
        <f t="shared" si="0"/>
        <v>0</v>
      </c>
      <c r="AH20">
        <f t="shared" si="1"/>
        <v>0</v>
      </c>
      <c r="AJ20" s="1">
        <f t="shared" si="2"/>
        <v>0</v>
      </c>
      <c r="AK20" s="1">
        <f t="shared" si="3"/>
        <v>0</v>
      </c>
    </row>
    <row r="21" spans="1:37">
      <c r="B21" s="25"/>
      <c r="C21" s="25"/>
      <c r="D21" s="25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D21" s="29">
        <f>SUM(AD6:AD20)</f>
        <v>0</v>
      </c>
      <c r="AE21" s="29">
        <f>SUM(AE6:AE20)</f>
        <v>0</v>
      </c>
      <c r="AJ21" s="30">
        <f>SUM(AJ6:AJ20)</f>
        <v>0</v>
      </c>
      <c r="AK21" s="30">
        <f>SUM(AK6:AK20)</f>
        <v>0</v>
      </c>
    </row>
    <row r="22" spans="1:37" ht="40" customHeight="1">
      <c r="A22" t="s">
        <v>1</v>
      </c>
      <c r="B22" s="3" t="s">
        <v>14</v>
      </c>
      <c r="C22" s="4">
        <f>AE21</f>
        <v>0</v>
      </c>
    </row>
    <row r="23" spans="1:37" ht="40" customHeight="1">
      <c r="A23" t="s">
        <v>2</v>
      </c>
      <c r="B23" s="3" t="s">
        <v>0</v>
      </c>
      <c r="C23" s="4">
        <f>AD21</f>
        <v>0</v>
      </c>
    </row>
    <row r="24" spans="1:37" ht="40" customHeight="1">
      <c r="B24" s="3" t="s">
        <v>3</v>
      </c>
      <c r="C24" s="4">
        <f>C22-C23</f>
        <v>0</v>
      </c>
    </row>
    <row r="25" spans="1:37">
      <c r="B25" s="3" t="s">
        <v>11</v>
      </c>
      <c r="C25" s="5" t="str">
        <f>IF(C24&gt;0,"Yes","No")</f>
        <v>No</v>
      </c>
    </row>
    <row r="27" spans="1:37" ht="40" customHeight="1">
      <c r="A27" t="s">
        <v>4</v>
      </c>
      <c r="B27" s="6" t="s">
        <v>6</v>
      </c>
      <c r="C27" s="7">
        <f>AK21</f>
        <v>0</v>
      </c>
    </row>
    <row r="28" spans="1:37" ht="40" customHeight="1">
      <c r="A28" t="s">
        <v>5</v>
      </c>
      <c r="B28" s="6" t="s">
        <v>7</v>
      </c>
      <c r="C28" s="7">
        <f>AJ21</f>
        <v>0</v>
      </c>
    </row>
    <row r="29" spans="1:37" ht="40" customHeight="1">
      <c r="B29" s="8" t="s">
        <v>8</v>
      </c>
      <c r="C29" s="7">
        <f>C27-C28</f>
        <v>0</v>
      </c>
    </row>
    <row r="30" spans="1:37">
      <c r="B30" s="8" t="s">
        <v>18</v>
      </c>
      <c r="C30" s="9" t="e">
        <f>C29/C28</f>
        <v>#DIV/0!</v>
      </c>
    </row>
    <row r="31" spans="1:37">
      <c r="B31" s="8" t="s">
        <v>10</v>
      </c>
      <c r="C31" s="10" t="e">
        <f>IF(C30&gt;=1.5%,"Yes", "No")</f>
        <v>#DIV/0!</v>
      </c>
    </row>
    <row r="32" spans="1:37">
      <c r="B32" s="8" t="s">
        <v>12</v>
      </c>
      <c r="C32" s="10" t="e">
        <f>IF(C30&gt;=2.5%,"Yes", "No")</f>
        <v>#DIV/0!</v>
      </c>
    </row>
    <row r="34" spans="1:3" ht="40" customHeight="1">
      <c r="A34" t="s">
        <v>9</v>
      </c>
      <c r="B34" s="11" t="s">
        <v>13</v>
      </c>
      <c r="C34" s="38"/>
    </row>
    <row r="35" spans="1:3" ht="40" customHeight="1">
      <c r="A35" t="s">
        <v>16</v>
      </c>
      <c r="B35" s="11" t="s">
        <v>15</v>
      </c>
      <c r="C35" s="38"/>
    </row>
    <row r="36" spans="1:3" ht="40" customHeight="1">
      <c r="B36" s="13" t="s">
        <v>17</v>
      </c>
      <c r="C36" s="12">
        <f>C34-C35</f>
        <v>0</v>
      </c>
    </row>
    <row r="37" spans="1:3">
      <c r="B37" s="13" t="s">
        <v>18</v>
      </c>
      <c r="C37" s="14" t="e">
        <f>C36/C35</f>
        <v>#DIV/0!</v>
      </c>
    </row>
    <row r="38" spans="1:3">
      <c r="B38" s="13" t="s">
        <v>19</v>
      </c>
      <c r="C38" s="15" t="e">
        <f>IF(C37&gt;=10%,"Yes", "No")</f>
        <v>#DIV/0!</v>
      </c>
    </row>
    <row r="40" spans="1:3" ht="40" customHeight="1">
      <c r="B40" s="16" t="s">
        <v>20</v>
      </c>
      <c r="C40" s="37"/>
    </row>
    <row r="41" spans="1:3">
      <c r="B41" s="17" t="s">
        <v>23</v>
      </c>
    </row>
    <row r="43" spans="1:3">
      <c r="B43" s="18" t="s">
        <v>25</v>
      </c>
      <c r="C43" s="19" t="e">
        <f>IF(AND(C25="Yes",C31="Yes"),15%,0%)</f>
        <v>#DIV/0!</v>
      </c>
    </row>
    <row r="44" spans="1:3">
      <c r="B44" s="18" t="s">
        <v>26</v>
      </c>
      <c r="C44" s="19" t="e">
        <f>IF(AND(C32="Yes",OR(C38="Yes",C40="Yes")),10%,0%)</f>
        <v>#DIV/0!</v>
      </c>
    </row>
    <row r="45" spans="1:3">
      <c r="B45" s="18" t="s">
        <v>27</v>
      </c>
      <c r="C45" s="20" t="e">
        <f>C43+C44</f>
        <v>#DIV/0!</v>
      </c>
    </row>
    <row r="46" spans="1:3">
      <c r="B46" s="21" t="s">
        <v>24</v>
      </c>
      <c r="C46" s="22" t="e">
        <f>INT(C24*C45)</f>
        <v>#DIV/0!</v>
      </c>
    </row>
    <row r="47" spans="1:3">
      <c r="B47" s="18" t="s">
        <v>28</v>
      </c>
      <c r="C47" s="18"/>
    </row>
  </sheetData>
  <mergeCells count="2">
    <mergeCell ref="E4:P4"/>
    <mergeCell ref="Q4:AB4"/>
  </mergeCells>
  <phoneticPr fontId="1"/>
  <dataValidations count="2">
    <dataValidation type="list" allowBlank="1" showInputMessage="1" showErrorMessage="1" sqref="D6:D21" xr:uid="{967A47B7-3D10-4D48-A6B0-450EF79A0448}">
      <formula1>"Enrolled, Not enrolled"</formula1>
    </dataValidation>
    <dataValidation type="list" allowBlank="1" showInputMessage="1" showErrorMessage="1" sqref="C40 C6:C21" xr:uid="{7560AC97-F635-F148-BDE1-EF454178F2BE}">
      <formula1>"Yes,No"</formula1>
    </dataValidation>
  </dataValidations>
  <hyperlinks>
    <hyperlink ref="B41" r:id="rId1" xr:uid="{F685106E-291A-3041-AE23-5A81BA7BBE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F3D96-5BE3-7045-9881-AC1607015FA0}">
  <dimension ref="A1:AK47"/>
  <sheetViews>
    <sheetView tabSelected="1" zoomScale="80" zoomScaleNormal="80" workbookViewId="0">
      <pane xSplit="3" ySplit="5" topLeftCell="D6" activePane="bottomRight" state="frozen"/>
      <selection pane="topRight" activeCell="D1" sqref="D1"/>
      <selection pane="bottomLeft" activeCell="A3" sqref="A3"/>
      <selection pane="bottomRight" activeCell="C46" sqref="C46"/>
    </sheetView>
  </sheetViews>
  <sheetFormatPr baseColWidth="10" defaultRowHeight="20"/>
  <cols>
    <col min="1" max="1" width="4.5703125" customWidth="1"/>
    <col min="2" max="2" width="34.85546875" customWidth="1"/>
    <col min="3" max="3" width="16.5703125" customWidth="1"/>
    <col min="4" max="4" width="16.140625" customWidth="1"/>
    <col min="5" max="28" width="13.28515625" customWidth="1"/>
    <col min="30" max="31" width="21.85546875" customWidth="1"/>
    <col min="33" max="34" width="17.85546875" customWidth="1"/>
    <col min="35" max="35" width="6.5703125" customWidth="1"/>
    <col min="36" max="37" width="33.5703125" customWidth="1"/>
  </cols>
  <sheetData>
    <row r="1" spans="2:37">
      <c r="B1" s="21" t="s">
        <v>58</v>
      </c>
      <c r="C1" s="31">
        <f>C46</f>
        <v>652500</v>
      </c>
    </row>
    <row r="2" spans="2:37">
      <c r="B2" s="32"/>
      <c r="C2" s="33"/>
    </row>
    <row r="3" spans="2:37">
      <c r="B3" s="34" t="s">
        <v>59</v>
      </c>
    </row>
    <row r="4" spans="2:37">
      <c r="B4" s="23"/>
      <c r="C4" s="23"/>
      <c r="D4" s="24"/>
      <c r="E4" s="39" t="s">
        <v>50</v>
      </c>
      <c r="F4" s="40"/>
      <c r="G4" s="40"/>
      <c r="H4" s="40"/>
      <c r="I4" s="40"/>
      <c r="J4" s="40"/>
      <c r="K4" s="40"/>
      <c r="L4" s="40"/>
      <c r="M4" s="40"/>
      <c r="N4" s="40"/>
      <c r="O4" s="40"/>
      <c r="P4" s="41"/>
      <c r="Q4" s="39" t="s">
        <v>51</v>
      </c>
      <c r="R4" s="40"/>
      <c r="S4" s="40"/>
      <c r="T4" s="40"/>
      <c r="U4" s="40"/>
      <c r="V4" s="40"/>
      <c r="W4" s="40"/>
      <c r="X4" s="40"/>
      <c r="Y4" s="40"/>
      <c r="Z4" s="40"/>
      <c r="AA4" s="40"/>
      <c r="AB4" s="41"/>
    </row>
    <row r="5" spans="2:37" ht="39" customHeight="1">
      <c r="B5" s="23" t="s">
        <v>29</v>
      </c>
      <c r="C5" s="23" t="s">
        <v>34</v>
      </c>
      <c r="D5" s="24" t="s">
        <v>35</v>
      </c>
      <c r="E5" s="23" t="s">
        <v>38</v>
      </c>
      <c r="F5" s="23" t="s">
        <v>39</v>
      </c>
      <c r="G5" s="23" t="s">
        <v>40</v>
      </c>
      <c r="H5" s="23" t="s">
        <v>41</v>
      </c>
      <c r="I5" s="23" t="s">
        <v>42</v>
      </c>
      <c r="J5" s="23" t="s">
        <v>43</v>
      </c>
      <c r="K5" s="23" t="s">
        <v>44</v>
      </c>
      <c r="L5" s="23" t="s">
        <v>45</v>
      </c>
      <c r="M5" s="23" t="s">
        <v>46</v>
      </c>
      <c r="N5" s="23" t="s">
        <v>47</v>
      </c>
      <c r="O5" s="23" t="s">
        <v>48</v>
      </c>
      <c r="P5" s="23" t="s">
        <v>49</v>
      </c>
      <c r="Q5" s="23" t="s">
        <v>38</v>
      </c>
      <c r="R5" s="23" t="s">
        <v>39</v>
      </c>
      <c r="S5" s="23" t="s">
        <v>40</v>
      </c>
      <c r="T5" s="23" t="s">
        <v>41</v>
      </c>
      <c r="U5" s="23" t="s">
        <v>42</v>
      </c>
      <c r="V5" s="23" t="s">
        <v>43</v>
      </c>
      <c r="W5" s="23" t="s">
        <v>44</v>
      </c>
      <c r="X5" s="23" t="s">
        <v>45</v>
      </c>
      <c r="Y5" s="23" t="s">
        <v>46</v>
      </c>
      <c r="Z5" s="23" t="s">
        <v>47</v>
      </c>
      <c r="AA5" s="23" t="s">
        <v>48</v>
      </c>
      <c r="AB5" s="23" t="s">
        <v>49</v>
      </c>
      <c r="AD5" s="28" t="s">
        <v>52</v>
      </c>
      <c r="AE5" s="28" t="s">
        <v>53</v>
      </c>
      <c r="AG5" s="2" t="s">
        <v>54</v>
      </c>
      <c r="AH5" s="2" t="s">
        <v>55</v>
      </c>
      <c r="AJ5" s="6" t="s">
        <v>7</v>
      </c>
      <c r="AK5" s="6" t="s">
        <v>6</v>
      </c>
    </row>
    <row r="6" spans="2:37">
      <c r="B6" s="35" t="s">
        <v>30</v>
      </c>
      <c r="C6" s="35" t="s">
        <v>21</v>
      </c>
      <c r="D6" s="35" t="s">
        <v>37</v>
      </c>
      <c r="E6" s="36">
        <v>1000000</v>
      </c>
      <c r="F6" s="36">
        <v>1000000</v>
      </c>
      <c r="G6" s="36">
        <v>1000000</v>
      </c>
      <c r="H6" s="36">
        <v>1000000</v>
      </c>
      <c r="I6" s="36">
        <v>1000000</v>
      </c>
      <c r="J6" s="36">
        <v>1000000</v>
      </c>
      <c r="K6" s="36">
        <v>1000000</v>
      </c>
      <c r="L6" s="36">
        <v>1000000</v>
      </c>
      <c r="M6" s="36">
        <v>1000000</v>
      </c>
      <c r="N6" s="36">
        <v>1000000</v>
      </c>
      <c r="O6" s="36">
        <v>1000000</v>
      </c>
      <c r="P6" s="36">
        <v>1000000</v>
      </c>
      <c r="Q6" s="36">
        <v>1100000</v>
      </c>
      <c r="R6" s="36">
        <v>1100000</v>
      </c>
      <c r="S6" s="36">
        <v>1100000</v>
      </c>
      <c r="T6" s="36">
        <v>1100000</v>
      </c>
      <c r="U6" s="36">
        <v>1100000</v>
      </c>
      <c r="V6" s="36">
        <v>1100000</v>
      </c>
      <c r="W6" s="36">
        <v>1100000</v>
      </c>
      <c r="X6" s="36">
        <v>1100000</v>
      </c>
      <c r="Y6" s="36">
        <v>1100000</v>
      </c>
      <c r="Z6" s="36">
        <v>1100000</v>
      </c>
      <c r="AA6" s="36">
        <v>1100000</v>
      </c>
      <c r="AB6" s="36">
        <v>1100000</v>
      </c>
      <c r="AD6" s="27">
        <f>IF(C6="No",SUM(E6:P6),0)</f>
        <v>0</v>
      </c>
      <c r="AE6" s="27">
        <f>IF(C6="No",SUM(Q6:AB6),0)</f>
        <v>0</v>
      </c>
      <c r="AG6">
        <f>COUNTIF(E6:P6,"&gt;0")</f>
        <v>12</v>
      </c>
      <c r="AH6">
        <f>COUNTIF(Q6:AB6,"&gt;0")</f>
        <v>12</v>
      </c>
      <c r="AJ6" s="1">
        <f>IF(AND(AG6=12,AH6=12,D6="Enrolled"),AD6,0)</f>
        <v>0</v>
      </c>
      <c r="AK6" s="1">
        <f>IF(AND(AG6=12,AH6=12,D6="Enrolled"),AE6,0)</f>
        <v>0</v>
      </c>
    </row>
    <row r="7" spans="2:37">
      <c r="B7" s="35" t="s">
        <v>31</v>
      </c>
      <c r="C7" s="35" t="s">
        <v>22</v>
      </c>
      <c r="D7" s="35" t="s">
        <v>36</v>
      </c>
      <c r="E7" s="36">
        <v>300000</v>
      </c>
      <c r="F7" s="36">
        <v>300000</v>
      </c>
      <c r="G7" s="36">
        <v>300000</v>
      </c>
      <c r="H7" s="36">
        <v>300000</v>
      </c>
      <c r="I7" s="36">
        <v>300000</v>
      </c>
      <c r="J7" s="36">
        <v>300000</v>
      </c>
      <c r="K7" s="36">
        <v>300000</v>
      </c>
      <c r="L7" s="36">
        <v>300000</v>
      </c>
      <c r="M7" s="36">
        <v>300000</v>
      </c>
      <c r="N7" s="36">
        <v>300000</v>
      </c>
      <c r="O7" s="36">
        <v>300000</v>
      </c>
      <c r="P7" s="36">
        <v>300000</v>
      </c>
      <c r="Q7" s="36">
        <v>300000</v>
      </c>
      <c r="R7" s="36">
        <v>300000</v>
      </c>
      <c r="S7" s="36">
        <v>300000</v>
      </c>
      <c r="T7" s="36">
        <v>350000</v>
      </c>
      <c r="U7" s="36">
        <v>350000</v>
      </c>
      <c r="V7" s="36">
        <v>350000</v>
      </c>
      <c r="W7" s="36">
        <v>350000</v>
      </c>
      <c r="X7" s="36">
        <v>350000</v>
      </c>
      <c r="Y7" s="36">
        <v>350000</v>
      </c>
      <c r="Z7" s="36">
        <v>350000</v>
      </c>
      <c r="AA7" s="36">
        <v>350000</v>
      </c>
      <c r="AB7" s="36">
        <v>350000</v>
      </c>
      <c r="AD7" s="27">
        <f>IF(C7="No",SUM(E7:P7),0)</f>
        <v>3600000</v>
      </c>
      <c r="AE7" s="27">
        <f>IF(C7="No",SUM(Q7:AB7),0)</f>
        <v>4050000</v>
      </c>
      <c r="AG7">
        <f t="shared" ref="AG7:AG20" si="0">COUNTIF(E7:P7,"&gt;0")</f>
        <v>12</v>
      </c>
      <c r="AH7">
        <f t="shared" ref="AH7:AH20" si="1">COUNTIF(Q7:AB7,"&gt;0")</f>
        <v>12</v>
      </c>
      <c r="AJ7" s="1">
        <f t="shared" ref="AJ7:AJ20" si="2">IF(AND(AG7=12,AH7=12,D7="Enrolled"),AD7,0)</f>
        <v>3600000</v>
      </c>
      <c r="AK7" s="1">
        <f t="shared" ref="AK7:AK20" si="3">IF(AND(AG7=12,AH7=12,D7="Enrolled"),AE7,0)</f>
        <v>4050000</v>
      </c>
    </row>
    <row r="8" spans="2:37">
      <c r="B8" s="35" t="s">
        <v>32</v>
      </c>
      <c r="C8" s="35" t="s">
        <v>22</v>
      </c>
      <c r="D8" s="35" t="s">
        <v>37</v>
      </c>
      <c r="E8" s="36">
        <v>50000</v>
      </c>
      <c r="F8" s="36">
        <v>50000</v>
      </c>
      <c r="G8" s="36">
        <v>50000</v>
      </c>
      <c r="H8" s="36">
        <v>50000</v>
      </c>
      <c r="I8" s="36">
        <v>50000</v>
      </c>
      <c r="J8" s="36">
        <v>30000</v>
      </c>
      <c r="K8" s="36">
        <v>40000</v>
      </c>
      <c r="L8" s="36">
        <v>50000</v>
      </c>
      <c r="M8" s="36">
        <v>50000</v>
      </c>
      <c r="N8" s="36">
        <v>40000</v>
      </c>
      <c r="O8" s="36">
        <v>50000</v>
      </c>
      <c r="P8" s="36">
        <v>50000</v>
      </c>
      <c r="Q8" s="36">
        <v>50000</v>
      </c>
      <c r="R8" s="36">
        <v>50000</v>
      </c>
      <c r="S8" s="36">
        <v>70000</v>
      </c>
      <c r="T8" s="36">
        <v>70000</v>
      </c>
      <c r="U8" s="36">
        <v>70000</v>
      </c>
      <c r="V8" s="36">
        <v>80000</v>
      </c>
      <c r="W8" s="36">
        <v>70000</v>
      </c>
      <c r="X8" s="36">
        <v>70000</v>
      </c>
      <c r="Y8" s="36">
        <v>80000</v>
      </c>
      <c r="Z8" s="36">
        <v>70000</v>
      </c>
      <c r="AA8" s="36">
        <v>70000</v>
      </c>
      <c r="AB8" s="36">
        <v>70000</v>
      </c>
      <c r="AD8" s="27">
        <f>IF(C8="No",SUM(E8:P8),0)</f>
        <v>560000</v>
      </c>
      <c r="AE8" s="27">
        <f>IF(C8="No",SUM(Q8:AB8),0)</f>
        <v>820000</v>
      </c>
      <c r="AG8">
        <f t="shared" si="0"/>
        <v>12</v>
      </c>
      <c r="AH8">
        <f t="shared" si="1"/>
        <v>12</v>
      </c>
      <c r="AJ8" s="1">
        <f t="shared" si="2"/>
        <v>0</v>
      </c>
      <c r="AK8" s="1">
        <f t="shared" si="3"/>
        <v>0</v>
      </c>
    </row>
    <row r="9" spans="2:37">
      <c r="B9" s="35" t="s">
        <v>33</v>
      </c>
      <c r="C9" s="35" t="s">
        <v>22</v>
      </c>
      <c r="D9" s="35" t="s">
        <v>36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200000</v>
      </c>
      <c r="L9" s="36">
        <v>200000</v>
      </c>
      <c r="M9" s="36">
        <v>200000</v>
      </c>
      <c r="N9" s="36">
        <v>200000</v>
      </c>
      <c r="O9" s="36">
        <v>200000</v>
      </c>
      <c r="P9" s="36">
        <v>200000</v>
      </c>
      <c r="Q9" s="36">
        <v>200000</v>
      </c>
      <c r="R9" s="36">
        <v>200000</v>
      </c>
      <c r="S9" s="36">
        <v>200000</v>
      </c>
      <c r="T9" s="36">
        <v>250000</v>
      </c>
      <c r="U9" s="36">
        <v>250000</v>
      </c>
      <c r="V9" s="36">
        <v>250000</v>
      </c>
      <c r="W9" s="36">
        <v>250000</v>
      </c>
      <c r="X9" s="36">
        <v>250000</v>
      </c>
      <c r="Y9" s="36">
        <v>250000</v>
      </c>
      <c r="Z9" s="36">
        <v>250000</v>
      </c>
      <c r="AA9" s="36">
        <v>250000</v>
      </c>
      <c r="AB9" s="36">
        <v>250000</v>
      </c>
      <c r="AD9" s="27">
        <f>IF(C9="No",SUM(E9:P9),0)</f>
        <v>1200000</v>
      </c>
      <c r="AE9" s="27">
        <f>IF(C9="No",SUM(Q9:AB9),0)</f>
        <v>2850000</v>
      </c>
      <c r="AG9">
        <f t="shared" si="0"/>
        <v>6</v>
      </c>
      <c r="AH9">
        <f t="shared" si="1"/>
        <v>12</v>
      </c>
      <c r="AJ9" s="1">
        <f t="shared" si="2"/>
        <v>0</v>
      </c>
      <c r="AK9" s="1">
        <f t="shared" si="3"/>
        <v>0</v>
      </c>
    </row>
    <row r="10" spans="2:37">
      <c r="B10" s="35" t="s">
        <v>56</v>
      </c>
      <c r="C10" s="35" t="s">
        <v>22</v>
      </c>
      <c r="D10" s="35" t="s">
        <v>36</v>
      </c>
      <c r="E10" s="36">
        <v>150000</v>
      </c>
      <c r="F10" s="36">
        <v>150000</v>
      </c>
      <c r="G10" s="36">
        <v>150000</v>
      </c>
      <c r="H10" s="36">
        <v>150000</v>
      </c>
      <c r="I10" s="36">
        <v>150000</v>
      </c>
      <c r="J10" s="36">
        <v>150000</v>
      </c>
      <c r="K10" s="36">
        <v>150000</v>
      </c>
      <c r="L10" s="36">
        <v>150000</v>
      </c>
      <c r="M10" s="36">
        <v>150000</v>
      </c>
      <c r="N10" s="36">
        <v>150000</v>
      </c>
      <c r="O10" s="36">
        <v>150000</v>
      </c>
      <c r="P10" s="36">
        <v>150000</v>
      </c>
      <c r="Q10" s="36">
        <v>150000</v>
      </c>
      <c r="R10" s="36">
        <v>150000</v>
      </c>
      <c r="S10" s="36">
        <v>150000</v>
      </c>
      <c r="T10" s="36">
        <v>150000</v>
      </c>
      <c r="U10" s="36">
        <v>150000</v>
      </c>
      <c r="V10" s="36">
        <v>150000</v>
      </c>
      <c r="W10" s="36">
        <v>150000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D10" s="27">
        <f t="shared" ref="AD10:AD20" si="4">IF(C10="No",SUM(E10:P10),0)</f>
        <v>1800000</v>
      </c>
      <c r="AE10" s="27">
        <f t="shared" ref="AE10:AE20" si="5">IF(C10="No",SUM(Q10:AB10),0)</f>
        <v>1050000</v>
      </c>
      <c r="AG10">
        <f t="shared" si="0"/>
        <v>12</v>
      </c>
      <c r="AH10">
        <f t="shared" si="1"/>
        <v>7</v>
      </c>
      <c r="AJ10" s="1">
        <f t="shared" si="2"/>
        <v>0</v>
      </c>
      <c r="AK10" s="1">
        <f t="shared" si="3"/>
        <v>0</v>
      </c>
    </row>
    <row r="11" spans="2:37">
      <c r="B11" s="35" t="s">
        <v>57</v>
      </c>
      <c r="C11" s="35" t="s">
        <v>22</v>
      </c>
      <c r="D11" s="35" t="s">
        <v>36</v>
      </c>
      <c r="E11" s="36">
        <v>600000</v>
      </c>
      <c r="F11" s="36">
        <v>600000</v>
      </c>
      <c r="G11" s="36">
        <v>600000</v>
      </c>
      <c r="H11" s="36">
        <v>600000</v>
      </c>
      <c r="I11" s="36">
        <v>600000</v>
      </c>
      <c r="J11" s="36">
        <v>600000</v>
      </c>
      <c r="K11" s="36">
        <v>600000</v>
      </c>
      <c r="L11" s="36">
        <v>600000</v>
      </c>
      <c r="M11" s="36">
        <v>600000</v>
      </c>
      <c r="N11" s="36">
        <v>600000</v>
      </c>
      <c r="O11" s="36">
        <v>600000</v>
      </c>
      <c r="P11" s="36">
        <v>600000</v>
      </c>
      <c r="Q11" s="36">
        <v>600000</v>
      </c>
      <c r="R11" s="36">
        <v>600000</v>
      </c>
      <c r="S11" s="36">
        <v>600000</v>
      </c>
      <c r="T11" s="36">
        <v>600000</v>
      </c>
      <c r="U11" s="36">
        <v>600000</v>
      </c>
      <c r="V11" s="36">
        <v>600000</v>
      </c>
      <c r="W11" s="36">
        <v>600000</v>
      </c>
      <c r="X11" s="36">
        <v>800000</v>
      </c>
      <c r="Y11" s="36">
        <v>800000</v>
      </c>
      <c r="Z11" s="36">
        <v>800000</v>
      </c>
      <c r="AA11" s="36">
        <v>800000</v>
      </c>
      <c r="AB11" s="36">
        <v>800000</v>
      </c>
      <c r="AD11" s="27">
        <f t="shared" si="4"/>
        <v>7200000</v>
      </c>
      <c r="AE11" s="27">
        <f t="shared" si="5"/>
        <v>8200000</v>
      </c>
      <c r="AG11">
        <f t="shared" si="0"/>
        <v>12</v>
      </c>
      <c r="AH11">
        <f t="shared" si="1"/>
        <v>12</v>
      </c>
      <c r="AJ11" s="1">
        <f t="shared" si="2"/>
        <v>7200000</v>
      </c>
      <c r="AK11" s="1">
        <f t="shared" si="3"/>
        <v>8200000</v>
      </c>
    </row>
    <row r="12" spans="2:37">
      <c r="B12" s="35"/>
      <c r="C12" s="35"/>
      <c r="D12" s="35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D12" s="27">
        <f t="shared" si="4"/>
        <v>0</v>
      </c>
      <c r="AE12" s="27">
        <f t="shared" si="5"/>
        <v>0</v>
      </c>
      <c r="AG12">
        <f t="shared" si="0"/>
        <v>0</v>
      </c>
      <c r="AH12">
        <f t="shared" si="1"/>
        <v>0</v>
      </c>
      <c r="AJ12" s="1">
        <f t="shared" si="2"/>
        <v>0</v>
      </c>
      <c r="AK12" s="1">
        <f t="shared" si="3"/>
        <v>0</v>
      </c>
    </row>
    <row r="13" spans="2:37">
      <c r="B13" s="35"/>
      <c r="C13" s="35"/>
      <c r="D13" s="35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D13" s="27">
        <f t="shared" si="4"/>
        <v>0</v>
      </c>
      <c r="AE13" s="27">
        <f t="shared" si="5"/>
        <v>0</v>
      </c>
      <c r="AG13">
        <f t="shared" si="0"/>
        <v>0</v>
      </c>
      <c r="AH13">
        <f t="shared" si="1"/>
        <v>0</v>
      </c>
      <c r="AJ13" s="1">
        <f t="shared" si="2"/>
        <v>0</v>
      </c>
      <c r="AK13" s="1">
        <f t="shared" si="3"/>
        <v>0</v>
      </c>
    </row>
    <row r="14" spans="2:37">
      <c r="B14" s="35"/>
      <c r="C14" s="35"/>
      <c r="D14" s="35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D14" s="27">
        <f t="shared" si="4"/>
        <v>0</v>
      </c>
      <c r="AE14" s="27">
        <f t="shared" si="5"/>
        <v>0</v>
      </c>
      <c r="AG14">
        <f t="shared" si="0"/>
        <v>0</v>
      </c>
      <c r="AH14">
        <f t="shared" si="1"/>
        <v>0</v>
      </c>
      <c r="AJ14" s="1">
        <f t="shared" si="2"/>
        <v>0</v>
      </c>
      <c r="AK14" s="1">
        <f t="shared" si="3"/>
        <v>0</v>
      </c>
    </row>
    <row r="15" spans="2:37">
      <c r="B15" s="35"/>
      <c r="C15" s="35"/>
      <c r="D15" s="35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D15" s="27">
        <f t="shared" si="4"/>
        <v>0</v>
      </c>
      <c r="AE15" s="27">
        <f t="shared" si="5"/>
        <v>0</v>
      </c>
      <c r="AG15">
        <f t="shared" si="0"/>
        <v>0</v>
      </c>
      <c r="AH15">
        <f t="shared" si="1"/>
        <v>0</v>
      </c>
      <c r="AJ15" s="1">
        <f t="shared" si="2"/>
        <v>0</v>
      </c>
      <c r="AK15" s="1">
        <f t="shared" si="3"/>
        <v>0</v>
      </c>
    </row>
    <row r="16" spans="2:37">
      <c r="B16" s="35"/>
      <c r="C16" s="35"/>
      <c r="D16" s="35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D16" s="27">
        <f t="shared" si="4"/>
        <v>0</v>
      </c>
      <c r="AE16" s="27">
        <f t="shared" si="5"/>
        <v>0</v>
      </c>
      <c r="AG16">
        <f t="shared" si="0"/>
        <v>0</v>
      </c>
      <c r="AH16">
        <f t="shared" si="1"/>
        <v>0</v>
      </c>
      <c r="AJ16" s="1">
        <f t="shared" si="2"/>
        <v>0</v>
      </c>
      <c r="AK16" s="1">
        <f t="shared" si="3"/>
        <v>0</v>
      </c>
    </row>
    <row r="17" spans="1:37">
      <c r="B17" s="35"/>
      <c r="C17" s="35"/>
      <c r="D17" s="35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D17" s="27">
        <f t="shared" si="4"/>
        <v>0</v>
      </c>
      <c r="AE17" s="27">
        <f t="shared" si="5"/>
        <v>0</v>
      </c>
      <c r="AG17">
        <f t="shared" si="0"/>
        <v>0</v>
      </c>
      <c r="AH17">
        <f t="shared" si="1"/>
        <v>0</v>
      </c>
      <c r="AJ17" s="1">
        <f t="shared" si="2"/>
        <v>0</v>
      </c>
      <c r="AK17" s="1">
        <f t="shared" si="3"/>
        <v>0</v>
      </c>
    </row>
    <row r="18" spans="1:37">
      <c r="B18" s="35"/>
      <c r="C18" s="35"/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D18" s="27">
        <f t="shared" si="4"/>
        <v>0</v>
      </c>
      <c r="AE18" s="27">
        <f t="shared" si="5"/>
        <v>0</v>
      </c>
      <c r="AG18">
        <f t="shared" si="0"/>
        <v>0</v>
      </c>
      <c r="AH18">
        <f t="shared" si="1"/>
        <v>0</v>
      </c>
      <c r="AJ18" s="1">
        <f t="shared" si="2"/>
        <v>0</v>
      </c>
      <c r="AK18" s="1">
        <f t="shared" si="3"/>
        <v>0</v>
      </c>
    </row>
    <row r="19" spans="1:37">
      <c r="B19" s="35"/>
      <c r="C19" s="35"/>
      <c r="D19" s="35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D19" s="27">
        <f t="shared" si="4"/>
        <v>0</v>
      </c>
      <c r="AE19" s="27">
        <f t="shared" si="5"/>
        <v>0</v>
      </c>
      <c r="AG19">
        <f t="shared" si="0"/>
        <v>0</v>
      </c>
      <c r="AH19">
        <f t="shared" si="1"/>
        <v>0</v>
      </c>
      <c r="AJ19" s="1">
        <f t="shared" si="2"/>
        <v>0</v>
      </c>
      <c r="AK19" s="1">
        <f t="shared" si="3"/>
        <v>0</v>
      </c>
    </row>
    <row r="20" spans="1:37">
      <c r="B20" s="35"/>
      <c r="C20" s="35"/>
      <c r="D20" s="35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D20" s="27">
        <f t="shared" si="4"/>
        <v>0</v>
      </c>
      <c r="AE20" s="27">
        <f t="shared" si="5"/>
        <v>0</v>
      </c>
      <c r="AG20">
        <f t="shared" si="0"/>
        <v>0</v>
      </c>
      <c r="AH20">
        <f t="shared" si="1"/>
        <v>0</v>
      </c>
      <c r="AJ20" s="1">
        <f t="shared" si="2"/>
        <v>0</v>
      </c>
      <c r="AK20" s="1">
        <f t="shared" si="3"/>
        <v>0</v>
      </c>
    </row>
    <row r="21" spans="1:37">
      <c r="B21" s="25"/>
      <c r="C21" s="25"/>
      <c r="D21" s="25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D21" s="29">
        <f>SUM(AD6:AD20)</f>
        <v>14360000</v>
      </c>
      <c r="AE21" s="29">
        <f>SUM(AE6:AE20)</f>
        <v>16970000</v>
      </c>
      <c r="AJ21" s="30">
        <f>SUM(AJ6:AJ20)</f>
        <v>10800000</v>
      </c>
      <c r="AK21" s="30">
        <f>SUM(AK6:AK20)</f>
        <v>12250000</v>
      </c>
    </row>
    <row r="22" spans="1:37" ht="40" customHeight="1">
      <c r="A22" t="s">
        <v>1</v>
      </c>
      <c r="B22" s="3" t="s">
        <v>14</v>
      </c>
      <c r="C22" s="4">
        <f>AE21</f>
        <v>16970000</v>
      </c>
    </row>
    <row r="23" spans="1:37" ht="40" customHeight="1">
      <c r="A23" t="s">
        <v>2</v>
      </c>
      <c r="B23" s="3" t="s">
        <v>0</v>
      </c>
      <c r="C23" s="4">
        <f>AD21</f>
        <v>14360000</v>
      </c>
    </row>
    <row r="24" spans="1:37" ht="40" customHeight="1">
      <c r="B24" s="3" t="s">
        <v>3</v>
      </c>
      <c r="C24" s="4">
        <f>C22-C23</f>
        <v>2610000</v>
      </c>
    </row>
    <row r="25" spans="1:37">
      <c r="B25" s="3" t="s">
        <v>11</v>
      </c>
      <c r="C25" s="5" t="str">
        <f>IF(C24&gt;0,"Yes","No")</f>
        <v>Yes</v>
      </c>
    </row>
    <row r="27" spans="1:37" ht="40" customHeight="1">
      <c r="A27" t="s">
        <v>4</v>
      </c>
      <c r="B27" s="6" t="s">
        <v>6</v>
      </c>
      <c r="C27" s="7">
        <f>AK21</f>
        <v>12250000</v>
      </c>
    </row>
    <row r="28" spans="1:37" ht="40" customHeight="1">
      <c r="A28" t="s">
        <v>5</v>
      </c>
      <c r="B28" s="6" t="s">
        <v>7</v>
      </c>
      <c r="C28" s="7">
        <f>AJ21</f>
        <v>10800000</v>
      </c>
    </row>
    <row r="29" spans="1:37" ht="40" customHeight="1">
      <c r="B29" s="8" t="s">
        <v>8</v>
      </c>
      <c r="C29" s="7">
        <f>C27-C28</f>
        <v>1450000</v>
      </c>
    </row>
    <row r="30" spans="1:37">
      <c r="B30" s="8" t="s">
        <v>18</v>
      </c>
      <c r="C30" s="9">
        <f>C29/C28</f>
        <v>0.13425925925925927</v>
      </c>
    </row>
    <row r="31" spans="1:37">
      <c r="B31" s="8" t="s">
        <v>10</v>
      </c>
      <c r="C31" s="10" t="str">
        <f>IF(C30&gt;=1.5%,"Yes", "No")</f>
        <v>Yes</v>
      </c>
    </row>
    <row r="32" spans="1:37">
      <c r="B32" s="8" t="s">
        <v>12</v>
      </c>
      <c r="C32" s="10" t="str">
        <f>IF(C30&gt;=2.5%,"Yes", "No")</f>
        <v>Yes</v>
      </c>
    </row>
    <row r="34" spans="1:3" ht="40" customHeight="1">
      <c r="A34" t="s">
        <v>9</v>
      </c>
      <c r="B34" s="11" t="s">
        <v>13</v>
      </c>
      <c r="C34" s="38">
        <v>2000000</v>
      </c>
    </row>
    <row r="35" spans="1:3" ht="40" customHeight="1">
      <c r="A35" t="s">
        <v>16</v>
      </c>
      <c r="B35" s="11" t="s">
        <v>15</v>
      </c>
      <c r="C35" s="38">
        <v>1800000</v>
      </c>
    </row>
    <row r="36" spans="1:3" ht="40" customHeight="1">
      <c r="B36" s="13" t="s">
        <v>17</v>
      </c>
      <c r="C36" s="12">
        <f>C34-C35</f>
        <v>200000</v>
      </c>
    </row>
    <row r="37" spans="1:3">
      <c r="B37" s="13" t="s">
        <v>18</v>
      </c>
      <c r="C37" s="14">
        <f>C36/C35</f>
        <v>0.1111111111111111</v>
      </c>
    </row>
    <row r="38" spans="1:3">
      <c r="B38" s="13" t="s">
        <v>19</v>
      </c>
      <c r="C38" s="15" t="str">
        <f>IF(C37&gt;=10%,"Yes", "No")</f>
        <v>Yes</v>
      </c>
    </row>
    <row r="40" spans="1:3" ht="40" customHeight="1">
      <c r="B40" s="16" t="s">
        <v>20</v>
      </c>
      <c r="C40" s="37" t="s">
        <v>22</v>
      </c>
    </row>
    <row r="41" spans="1:3">
      <c r="B41" s="17" t="s">
        <v>23</v>
      </c>
    </row>
    <row r="43" spans="1:3">
      <c r="B43" s="18" t="s">
        <v>25</v>
      </c>
      <c r="C43" s="19">
        <f>IF(AND(C25="Yes",C31="Yes"),15%,0%)</f>
        <v>0.15</v>
      </c>
    </row>
    <row r="44" spans="1:3">
      <c r="B44" s="18" t="s">
        <v>26</v>
      </c>
      <c r="C44" s="19">
        <f>IF(AND(C32="Yes",OR(C38="Yes",C40="Yes")),10%,0%)</f>
        <v>0.1</v>
      </c>
    </row>
    <row r="45" spans="1:3">
      <c r="B45" s="18" t="s">
        <v>27</v>
      </c>
      <c r="C45" s="20">
        <f>C43+C44</f>
        <v>0.25</v>
      </c>
    </row>
    <row r="46" spans="1:3">
      <c r="B46" s="21" t="s">
        <v>24</v>
      </c>
      <c r="C46" s="22">
        <f>INT(C24*C45)</f>
        <v>652500</v>
      </c>
    </row>
    <row r="47" spans="1:3">
      <c r="B47" s="18" t="s">
        <v>28</v>
      </c>
      <c r="C47" s="18"/>
    </row>
  </sheetData>
  <mergeCells count="2">
    <mergeCell ref="E4:P4"/>
    <mergeCell ref="Q4:AB4"/>
  </mergeCells>
  <phoneticPr fontId="1"/>
  <dataValidations count="2">
    <dataValidation type="list" allowBlank="1" showInputMessage="1" showErrorMessage="1" sqref="C40 C6:C21" xr:uid="{DC68840F-5046-A84E-9647-862A27DACBE4}">
      <formula1>"Yes,No"</formula1>
    </dataValidation>
    <dataValidation type="list" allowBlank="1" showInputMessage="1" showErrorMessage="1" sqref="D6:D21" xr:uid="{AEE33A9D-1532-9B44-BDE0-F311DB538769}">
      <formula1>"Enrolled, Not enrolled"</formula1>
    </dataValidation>
  </dataValidations>
  <hyperlinks>
    <hyperlink ref="B41" r:id="rId1" xr:uid="{7BF690E9-CD92-F34E-856F-13F418A8AD6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EA55A-9989-954C-B7CA-64ECDACFFBAE}">
  <dimension ref="A1:A9"/>
  <sheetViews>
    <sheetView workbookViewId="0">
      <selection activeCell="A9" sqref="A9"/>
    </sheetView>
  </sheetViews>
  <sheetFormatPr baseColWidth="10" defaultRowHeight="20"/>
  <sheetData>
    <row r="1" spans="1:1">
      <c r="A1" t="s">
        <v>60</v>
      </c>
    </row>
    <row r="2" spans="1:1">
      <c r="A2" t="s">
        <v>62</v>
      </c>
    </row>
    <row r="3" spans="1:1">
      <c r="A3" t="s">
        <v>61</v>
      </c>
    </row>
    <row r="4" spans="1:1">
      <c r="A4" t="s">
        <v>63</v>
      </c>
    </row>
    <row r="5" spans="1:1">
      <c r="A5" t="s">
        <v>64</v>
      </c>
    </row>
    <row r="6" spans="1:1">
      <c r="A6" t="s">
        <v>65</v>
      </c>
    </row>
    <row r="7" spans="1:1">
      <c r="A7" t="s">
        <v>66</v>
      </c>
    </row>
    <row r="8" spans="1:1">
      <c r="A8" t="s">
        <v>67</v>
      </c>
    </row>
    <row r="9" spans="1:1">
      <c r="A9" t="s">
        <v>68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Tax credits (blank)</vt:lpstr>
      <vt:lpstr>Tax credits (sample)</vt:lpstr>
      <vt:lpstr>Remarks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2019-05-21T07:04:00Z</dcterms:created>
  <dcterms:modified xsi:type="dcterms:W3CDTF">2019-05-22T02:41:05Z</dcterms:modified>
</cp:coreProperties>
</file>